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96.13\歳入課\税務統計係\61　税務統計年報\★HP(6月、11月にＰＤＦデータを広報へ提出）★\【令和２年度版】\01_早期掲載分\★送付データ一覧\01_テストサイト①\02_excelデータ\第２章\"/>
    </mc:Choice>
  </mc:AlternateContent>
  <bookViews>
    <workbookView xWindow="10188" yWindow="-12" windowWidth="10320" windowHeight="8280"/>
  </bookViews>
  <sheets>
    <sheet name="1" sheetId="9" r:id="rId1"/>
  </sheets>
  <definedNames>
    <definedName name="_xlnm.Print_Area" localSheetId="0">'1'!$A$1:$J$61</definedName>
  </definedNames>
  <calcPr calcId="162913"/>
</workbook>
</file>

<file path=xl/calcChain.xml><?xml version="1.0" encoding="utf-8"?>
<calcChain xmlns="http://schemas.openxmlformats.org/spreadsheetml/2006/main">
  <c r="E9" i="9" l="1"/>
  <c r="I12" i="9" s="1"/>
  <c r="F59" i="9" l="1"/>
  <c r="F39" i="9" l="1"/>
  <c r="J39" i="9"/>
  <c r="G11" i="9"/>
  <c r="J11" i="9"/>
  <c r="D9" i="9"/>
  <c r="H37" i="9"/>
  <c r="E37" i="9"/>
  <c r="G42" i="9" s="1"/>
  <c r="D37" i="9"/>
  <c r="J13" i="9"/>
  <c r="J14" i="9"/>
  <c r="J43" i="9"/>
  <c r="J48" i="9"/>
  <c r="J52" i="9"/>
  <c r="J42" i="9"/>
  <c r="J47" i="9"/>
  <c r="J53" i="9"/>
  <c r="J57" i="9"/>
  <c r="J40" i="9"/>
  <c r="J41" i="9"/>
  <c r="J45" i="9"/>
  <c r="J46" i="9"/>
  <c r="J49" i="9"/>
  <c r="J51" i="9"/>
  <c r="J54" i="9"/>
  <c r="J55" i="9"/>
  <c r="J58" i="9"/>
  <c r="J59" i="9"/>
  <c r="F43" i="9"/>
  <c r="J12" i="9"/>
  <c r="G21" i="9"/>
  <c r="J15" i="9"/>
  <c r="J17" i="9"/>
  <c r="J18" i="9"/>
  <c r="J19" i="9"/>
  <c r="J20" i="9"/>
  <c r="J21" i="9"/>
  <c r="J23" i="9"/>
  <c r="J24" i="9"/>
  <c r="J25" i="9"/>
  <c r="J26" i="9"/>
  <c r="I37" i="9"/>
  <c r="F58" i="9"/>
  <c r="F57" i="9"/>
  <c r="F55" i="9"/>
  <c r="F54" i="9"/>
  <c r="F53" i="9"/>
  <c r="F52" i="9"/>
  <c r="F51" i="9"/>
  <c r="F49" i="9"/>
  <c r="F48" i="9"/>
  <c r="F47" i="9"/>
  <c r="F46" i="9"/>
  <c r="F45" i="9"/>
  <c r="F42" i="9"/>
  <c r="F41" i="9"/>
  <c r="F40" i="9"/>
  <c r="G12" i="9"/>
  <c r="G13" i="9"/>
  <c r="G15" i="9"/>
  <c r="G17" i="9"/>
  <c r="G18" i="9"/>
  <c r="G19" i="9"/>
  <c r="G20" i="9"/>
  <c r="G23" i="9"/>
  <c r="G24" i="9"/>
  <c r="G25" i="9"/>
  <c r="G26" i="9"/>
  <c r="G14" i="9"/>
  <c r="I20" i="9" l="1"/>
  <c r="I19" i="9"/>
  <c r="G47" i="9"/>
  <c r="G45" i="9"/>
  <c r="I18" i="9"/>
  <c r="G54" i="9"/>
  <c r="G9" i="9"/>
  <c r="G55" i="9"/>
  <c r="G57" i="9"/>
  <c r="G58" i="9"/>
  <c r="G41" i="9"/>
  <c r="G52" i="9"/>
  <c r="G48" i="9"/>
  <c r="G49" i="9"/>
  <c r="G39" i="9"/>
  <c r="G51" i="9"/>
  <c r="G53" i="9"/>
  <c r="G43" i="9"/>
  <c r="G46" i="9"/>
  <c r="G37" i="9"/>
  <c r="F37" i="9"/>
  <c r="G40" i="9"/>
  <c r="J37" i="9"/>
  <c r="I26" i="9"/>
  <c r="I15" i="9"/>
  <c r="I13" i="9"/>
  <c r="I17" i="9"/>
  <c r="I23" i="9"/>
  <c r="I24" i="9"/>
  <c r="I14" i="9"/>
  <c r="I9" i="9"/>
  <c r="J9" i="9"/>
  <c r="I25" i="9"/>
  <c r="I11" i="9"/>
  <c r="I21" i="9"/>
</calcChain>
</file>

<file path=xl/sharedStrings.xml><?xml version="1.0" encoding="utf-8"?>
<sst xmlns="http://schemas.openxmlformats.org/spreadsheetml/2006/main" count="63" uniqueCount="56">
  <si>
    <t>（単位　円・％）</t>
  </si>
  <si>
    <t>都税</t>
  </si>
  <si>
    <t>地方譲与税</t>
  </si>
  <si>
    <t>助成交付金</t>
  </si>
  <si>
    <t>国庫支出金</t>
  </si>
  <si>
    <t>特別交付金</t>
  </si>
  <si>
    <t>諸収入</t>
  </si>
  <si>
    <t>分担金及負担金</t>
  </si>
  <si>
    <t>使用料及手数料</t>
  </si>
  <si>
    <t>繰入金</t>
  </si>
  <si>
    <t>財産収入</t>
  </si>
  <si>
    <t>寄附金</t>
  </si>
  <si>
    <t>都債</t>
  </si>
  <si>
    <t>繰越金</t>
  </si>
  <si>
    <t>教育費</t>
  </si>
  <si>
    <t>議会費</t>
  </si>
  <si>
    <t>警察費</t>
  </si>
  <si>
    <t>総務費</t>
  </si>
  <si>
    <t>土木費</t>
  </si>
  <si>
    <t>徴税費</t>
  </si>
  <si>
    <t>公債費</t>
  </si>
  <si>
    <t>消防費</t>
  </si>
  <si>
    <t>諸支出金</t>
  </si>
  <si>
    <t>港湾費</t>
  </si>
  <si>
    <t>学務費</t>
  </si>
  <si>
    <t>予備費</t>
  </si>
  <si>
    <t>決算額</t>
    <rPh sb="0" eb="3">
      <t>ケッサンガク</t>
    </rPh>
    <phoneticPr fontId="4"/>
  </si>
  <si>
    <t>収入済額</t>
    <rPh sb="0" eb="2">
      <t>シュウニュウ</t>
    </rPh>
    <rPh sb="2" eb="3">
      <t>ズミ</t>
    </rPh>
    <rPh sb="3" eb="4">
      <t>ガク</t>
    </rPh>
    <phoneticPr fontId="4"/>
  </si>
  <si>
    <t>構成比</t>
    <rPh sb="0" eb="3">
      <t>コウセイヒ</t>
    </rPh>
    <phoneticPr fontId="4"/>
  </si>
  <si>
    <t>翌年度繰越額</t>
    <rPh sb="0" eb="3">
      <t>ヨクネンド</t>
    </rPh>
    <rPh sb="3" eb="6">
      <t>クリコシガク</t>
    </rPh>
    <phoneticPr fontId="4"/>
  </si>
  <si>
    <t>-</t>
    <phoneticPr fontId="4"/>
  </si>
  <si>
    <t>予算現額</t>
    <rPh sb="0" eb="2">
      <t>ヨサン</t>
    </rPh>
    <rPh sb="2" eb="4">
      <t>ゲンガク</t>
    </rPh>
    <phoneticPr fontId="4"/>
  </si>
  <si>
    <t>支出済額</t>
    <rPh sb="0" eb="2">
      <t>シシュツ</t>
    </rPh>
    <rPh sb="2" eb="3">
      <t>ズミ</t>
    </rPh>
    <rPh sb="3" eb="4">
      <t>ガク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</si>
  <si>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</si>
  <si>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不用額</t>
    <rPh sb="0" eb="2">
      <t>フヨウ</t>
    </rPh>
    <rPh sb="2" eb="3">
      <t>ガク</t>
    </rPh>
    <phoneticPr fontId="4"/>
  </si>
  <si>
    <t>(1) 歳　　　　　　　入</t>
    <phoneticPr fontId="4"/>
  </si>
  <si>
    <t>予算現額</t>
    <rPh sb="0" eb="2">
      <t>ヨサン</t>
    </rPh>
    <rPh sb="2" eb="4">
      <t>ゲンガク</t>
    </rPh>
    <phoneticPr fontId="4"/>
  </si>
  <si>
    <t>対する割合</t>
    <rPh sb="0" eb="1">
      <t>タイ</t>
    </rPh>
    <rPh sb="3" eb="5">
      <t>ワリアイ</t>
    </rPh>
    <phoneticPr fontId="4"/>
  </si>
  <si>
    <t>(2) 歳　　　　　　　出</t>
    <rPh sb="12" eb="13">
      <t>シュツ</t>
    </rPh>
    <phoneticPr fontId="4"/>
  </si>
  <si>
    <t>予算現額に</t>
    <rPh sb="0" eb="2">
      <t>ヨサン</t>
    </rPh>
    <rPh sb="2" eb="3">
      <t>ウツツ</t>
    </rPh>
    <rPh sb="3" eb="4">
      <t>ガク</t>
    </rPh>
    <phoneticPr fontId="4"/>
  </si>
  <si>
    <t>予算現額に</t>
    <rPh sb="0" eb="2">
      <t>ヨサン</t>
    </rPh>
    <rPh sb="2" eb="3">
      <t>ゲン</t>
    </rPh>
    <rPh sb="3" eb="4">
      <t>ガク</t>
    </rPh>
    <phoneticPr fontId="4"/>
  </si>
  <si>
    <t>環境費</t>
    <phoneticPr fontId="4"/>
  </si>
  <si>
    <t>予算現額に対する
増 （△） 減　額　　</t>
    <rPh sb="0" eb="2">
      <t>ヨサン</t>
    </rPh>
    <rPh sb="2" eb="4">
      <t>ゲンガク</t>
    </rPh>
    <rPh sb="5" eb="6">
      <t>タイ</t>
    </rPh>
    <rPh sb="9" eb="10">
      <t>ゾウ</t>
    </rPh>
    <rPh sb="15" eb="16">
      <t>ゲン</t>
    </rPh>
    <rPh sb="17" eb="18">
      <t>ガク</t>
    </rPh>
    <phoneticPr fontId="4"/>
  </si>
  <si>
    <t>産業労働費</t>
    <rPh sb="0" eb="2">
      <t>サンギョウ</t>
    </rPh>
    <phoneticPr fontId="4"/>
  </si>
  <si>
    <t>区　　　　分</t>
    <rPh sb="0" eb="1">
      <t>ク</t>
    </rPh>
    <rPh sb="5" eb="6">
      <t>ブン</t>
    </rPh>
    <phoneticPr fontId="4"/>
  </si>
  <si>
    <t>総計</t>
    <rPh sb="1" eb="2">
      <t>ケイ</t>
    </rPh>
    <phoneticPr fontId="4"/>
  </si>
  <si>
    <t>都市整備費</t>
    <rPh sb="2" eb="4">
      <t>セイビ</t>
    </rPh>
    <phoneticPr fontId="4"/>
  </si>
  <si>
    <t>福祉保健費</t>
    <rPh sb="2" eb="4">
      <t>ホケン</t>
    </rPh>
    <phoneticPr fontId="4"/>
  </si>
  <si>
    <t>（備考）予算現額とは、歳入、歳出予算とも（最終）補正後の予算額であり、総額又は各区分で当初予算額と合致しない場合がある。</t>
    <rPh sb="1" eb="3">
      <t>ビコウ</t>
    </rPh>
    <rPh sb="4" eb="6">
      <t>ヨサン</t>
    </rPh>
    <rPh sb="6" eb="7">
      <t>ゲン</t>
    </rPh>
    <rPh sb="7" eb="8">
      <t>ガク</t>
    </rPh>
    <rPh sb="11" eb="13">
      <t>サイニュウ</t>
    </rPh>
    <rPh sb="14" eb="16">
      <t>サイシュツ</t>
    </rPh>
    <rPh sb="16" eb="18">
      <t>ヨサン</t>
    </rPh>
    <rPh sb="21" eb="23">
      <t>サイシュウ</t>
    </rPh>
    <rPh sb="24" eb="26">
      <t>ホセイ</t>
    </rPh>
    <rPh sb="26" eb="27">
      <t>ゴ</t>
    </rPh>
    <rPh sb="28" eb="31">
      <t>ヨサンガク</t>
    </rPh>
    <rPh sb="35" eb="37">
      <t>ソウガク</t>
    </rPh>
    <rPh sb="37" eb="38">
      <t>マタ</t>
    </rPh>
    <rPh sb="39" eb="40">
      <t>カク</t>
    </rPh>
    <rPh sb="40" eb="42">
      <t>クブン</t>
    </rPh>
    <rPh sb="43" eb="45">
      <t>トウショ</t>
    </rPh>
    <rPh sb="45" eb="47">
      <t>ヨサン</t>
    </rPh>
    <rPh sb="47" eb="48">
      <t>ガク</t>
    </rPh>
    <rPh sb="49" eb="51">
      <t>ガッチ</t>
    </rPh>
    <rPh sb="54" eb="56">
      <t>バアイ</t>
    </rPh>
    <phoneticPr fontId="4"/>
  </si>
  <si>
    <t>生活文化費</t>
    <phoneticPr fontId="4"/>
  </si>
  <si>
    <t>スポーツ振興費</t>
    <rPh sb="4" eb="6">
      <t>シンコウ</t>
    </rPh>
    <rPh sb="6" eb="7">
      <t>ヒ</t>
    </rPh>
    <phoneticPr fontId="4"/>
  </si>
  <si>
    <t>構成比</t>
    <rPh sb="0" eb="3">
      <t>コウセイヒ</t>
    </rPh>
    <phoneticPr fontId="4"/>
  </si>
  <si>
    <t>-</t>
    <phoneticPr fontId="4"/>
  </si>
  <si>
    <t>-</t>
    <phoneticPr fontId="4"/>
  </si>
  <si>
    <t>-</t>
    <phoneticPr fontId="4"/>
  </si>
  <si>
    <t>１　　令 和 ２ 年 度 一 般 会 計 予 算 額 並 び に 決 算 額</t>
    <rPh sb="3" eb="4">
      <t>レイ</t>
    </rPh>
    <rPh sb="5" eb="6">
      <t>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</si>
</sst>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\ ###\ ###\ ###\ ##0;&quot;△ &quot;???\ ???\ ???\ ??0;0;* @"/>
    <numFmt numFmtId="177" formatCode="??0.0;&quot;△ &quot;??0.0;0.0;* @"/>
    <numFmt numFmtId="178" formatCode="??0.0;&quot;△ &quot;?0.0;0.0;* @"/>
    <numFmt numFmtId="183" formatCode="[&lt;=999]000;[&lt;=9999]000\-00;000\-0000"/>
    <numFmt numFmtId="184" formatCode="#\ ###\ ###\ ###\ ##0;&quot;△ &quot;???\ ???\ ???\ ??0;&quot;-&quot;;* @"/>
    <numFmt numFmtId="185" formatCode="#\ ###\ ###\ ###\ ###\ ##0;&quot;△ &quot;?\ ???\ ???\ ???\ ??0;&quot;-&quot;;* @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明朝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8.5"/>
      <name val="ＭＳ 明朝"/>
      <family val="1"/>
      <charset val="128"/>
    </font>
    <font>
      <sz val="8"/>
      <name val="Arial Narrow"/>
      <family val="2"/>
    </font>
    <font>
      <sz val="9"/>
      <name val="ＭＳ 明朝"/>
      <family val="1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7"/>
      <name val="ＭＳ 明朝"/>
      <family val="1"/>
      <charset val="128"/>
    </font>
    <font>
      <sz val="8"/>
      <color indexed="8"/>
      <name val="ＭＳ 明朝"/>
      <family val="1"/>
      <charset val="128"/>
    </font>
    <font>
      <b/>
      <sz val="8"/>
      <name val="ＤＦ特太ゴシック体"/>
      <family val="3"/>
      <charset val="128"/>
    </font>
    <font>
      <sz val="8"/>
      <name val="ＤＦ特太ゴシック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3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distributed" vertical="center" justifyLastLine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/>
    <xf numFmtId="0" fontId="10" fillId="0" borderId="2" xfId="0" applyFont="1" applyBorder="1" applyAlignment="1">
      <alignment vertical="center"/>
    </xf>
    <xf numFmtId="0" fontId="7" fillId="0" borderId="0" xfId="2" applyFont="1" applyAlignment="1">
      <alignment horizontal="centerContinuous" vertical="center"/>
    </xf>
    <xf numFmtId="0" fontId="7" fillId="0" borderId="0" xfId="2" applyFont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12" fillId="0" borderId="0" xfId="2" applyFont="1" applyAlignment="1">
      <alignment horizontal="distributed" vertic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0" xfId="0" applyFont="1" applyAlignment="1">
      <alignment vertical="center"/>
    </xf>
    <xf numFmtId="0" fontId="12" fillId="0" borderId="0" xfId="3" applyFont="1" applyAlignment="1">
      <alignment horizontal="distributed" vertical="center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distributed" vertical="center"/>
    </xf>
    <xf numFmtId="0" fontId="6" fillId="0" borderId="7" xfId="0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distributed" vertical="center" justifyLastLine="1"/>
    </xf>
    <xf numFmtId="0" fontId="6" fillId="0" borderId="9" xfId="0" applyFont="1" applyBorder="1" applyAlignment="1">
      <alignment horizontal="distributed" vertical="center" justifyLastLine="1"/>
    </xf>
    <xf numFmtId="0" fontId="7" fillId="0" borderId="0" xfId="2" applyFont="1" applyAlignment="1">
      <alignment horizontal="centerContinuous"/>
    </xf>
    <xf numFmtId="0" fontId="6" fillId="0" borderId="0" xfId="2" applyFont="1" applyBorder="1" applyAlignment="1">
      <alignment horizontal="left"/>
    </xf>
    <xf numFmtId="0" fontId="2" fillId="0" borderId="0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/>
    <xf numFmtId="0" fontId="2" fillId="0" borderId="11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vertical="center"/>
    </xf>
    <xf numFmtId="0" fontId="13" fillId="0" borderId="11" xfId="0" applyFont="1" applyBorder="1"/>
    <xf numFmtId="0" fontId="7" fillId="0" borderId="0" xfId="2" applyFont="1" applyFill="1" applyAlignment="1">
      <alignment vertical="center"/>
    </xf>
    <xf numFmtId="0" fontId="7" fillId="0" borderId="0" xfId="2" applyFont="1" applyFill="1" applyAlignment="1">
      <alignment horizontal="centerContinuous"/>
    </xf>
    <xf numFmtId="0" fontId="7" fillId="0" borderId="0" xfId="2" applyFont="1" applyFill="1" applyAlignment="1">
      <alignment horizontal="centerContinuous" vertical="center"/>
    </xf>
    <xf numFmtId="183" fontId="13" fillId="0" borderId="11" xfId="0" applyNumberFormat="1" applyFont="1" applyBorder="1"/>
    <xf numFmtId="0" fontId="6" fillId="0" borderId="0" xfId="2" applyFont="1" applyFill="1" applyAlignment="1">
      <alignment horizontal="distributed" vertical="center"/>
    </xf>
    <xf numFmtId="0" fontId="6" fillId="0" borderId="2" xfId="0" applyFont="1" applyBorder="1" applyAlignment="1">
      <alignment horizontal="distributed" vertical="center" wrapText="1"/>
    </xf>
    <xf numFmtId="0" fontId="7" fillId="2" borderId="0" xfId="2" applyFont="1" applyFill="1" applyAlignment="1">
      <alignment horizontal="centerContinuous" vertical="center"/>
    </xf>
    <xf numFmtId="0" fontId="8" fillId="2" borderId="0" xfId="0" applyFont="1" applyFill="1" applyAlignment="1">
      <alignment vertical="center"/>
    </xf>
    <xf numFmtId="0" fontId="8" fillId="2" borderId="1" xfId="0" applyFont="1" applyFill="1" applyBorder="1" applyAlignment="1">
      <alignment vertical="center"/>
    </xf>
    <xf numFmtId="176" fontId="11" fillId="2" borderId="3" xfId="0" applyNumberFormat="1" applyFont="1" applyFill="1" applyBorder="1" applyAlignment="1">
      <alignment horizontal="distributed" vertical="center"/>
    </xf>
    <xf numFmtId="176" fontId="11" fillId="2" borderId="0" xfId="0" applyNumberFormat="1" applyFont="1" applyFill="1" applyBorder="1" applyAlignment="1">
      <alignment horizontal="distributed" vertical="center"/>
    </xf>
    <xf numFmtId="177" fontId="11" fillId="2" borderId="0" xfId="0" applyNumberFormat="1" applyFont="1" applyFill="1" applyBorder="1" applyAlignment="1">
      <alignment vertical="center" wrapText="1"/>
    </xf>
    <xf numFmtId="177" fontId="11" fillId="2" borderId="0" xfId="0" applyNumberFormat="1" applyFont="1" applyFill="1" applyBorder="1" applyAlignment="1">
      <alignment vertical="center"/>
    </xf>
    <xf numFmtId="176" fontId="11" fillId="2" borderId="0" xfId="0" applyNumberFormat="1" applyFont="1" applyFill="1" applyBorder="1" applyAlignment="1">
      <alignment vertical="center" wrapText="1"/>
    </xf>
    <xf numFmtId="184" fontId="11" fillId="2" borderId="13" xfId="1" applyNumberFormat="1" applyFont="1" applyFill="1" applyBorder="1" applyAlignment="1">
      <alignment vertical="center"/>
    </xf>
    <xf numFmtId="184" fontId="11" fillId="2" borderId="0" xfId="1" applyNumberFormat="1" applyFont="1" applyFill="1" applyAlignment="1">
      <alignment vertical="center"/>
    </xf>
    <xf numFmtId="184" fontId="11" fillId="2" borderId="0" xfId="0" applyNumberFormat="1" applyFont="1" applyFill="1" applyAlignment="1">
      <alignment horizontal="distributed" vertical="center"/>
    </xf>
    <xf numFmtId="184" fontId="11" fillId="2" borderId="13" xfId="1" applyNumberFormat="1" applyFont="1" applyFill="1" applyBorder="1" applyAlignment="1" applyProtection="1">
      <alignment vertical="center"/>
      <protection locked="0"/>
    </xf>
    <xf numFmtId="184" fontId="11" fillId="2" borderId="13" xfId="1" applyNumberFormat="1" applyFont="1" applyFill="1" applyBorder="1" applyAlignment="1" applyProtection="1">
      <alignment horizontal="right" vertical="center"/>
      <protection locked="0"/>
    </xf>
    <xf numFmtId="184" fontId="11" fillId="2" borderId="4" xfId="1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Alignment="1">
      <alignment horizontal="distributed" vertical="center"/>
    </xf>
    <xf numFmtId="176" fontId="11" fillId="2" borderId="0" xfId="0" applyNumberFormat="1" applyFont="1" applyFill="1" applyBorder="1" applyAlignment="1">
      <alignment horizontal="distributed" vertical="center" wrapText="1"/>
    </xf>
    <xf numFmtId="0" fontId="8" fillId="2" borderId="0" xfId="0" applyFont="1" applyFill="1" applyBorder="1" applyAlignment="1">
      <alignment horizontal="distributed" vertical="center"/>
    </xf>
    <xf numFmtId="0" fontId="8" fillId="2" borderId="0" xfId="0" applyFont="1" applyFill="1" applyBorder="1" applyAlignment="1">
      <alignment horizontal="distributed" vertical="center" wrapText="1"/>
    </xf>
    <xf numFmtId="0" fontId="8" fillId="2" borderId="1" xfId="0" applyFont="1" applyFill="1" applyBorder="1"/>
    <xf numFmtId="0" fontId="6" fillId="2" borderId="5" xfId="0" applyFont="1" applyFill="1" applyBorder="1" applyAlignment="1">
      <alignment horizontal="distributed" wrapText="1" justifyLastLine="1"/>
    </xf>
    <xf numFmtId="0" fontId="6" fillId="2" borderId="6" xfId="0" applyFont="1" applyFill="1" applyBorder="1" applyAlignment="1">
      <alignment horizontal="distributed" vertical="top" wrapText="1" justifyLastLine="1"/>
    </xf>
    <xf numFmtId="0" fontId="9" fillId="2" borderId="3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184" fontId="9" fillId="2" borderId="13" xfId="1" applyNumberFormat="1" applyFont="1" applyFill="1" applyBorder="1" applyAlignment="1">
      <alignment vertical="center"/>
    </xf>
    <xf numFmtId="184" fontId="9" fillId="2" borderId="0" xfId="1" applyNumberFormat="1" applyFont="1" applyFill="1" applyAlignment="1">
      <alignment vertical="center"/>
    </xf>
    <xf numFmtId="184" fontId="9" fillId="2" borderId="0" xfId="3" applyNumberFormat="1" applyFont="1" applyFill="1" applyAlignment="1">
      <alignment vertical="center"/>
    </xf>
    <xf numFmtId="184" fontId="9" fillId="2" borderId="0" xfId="0" applyNumberFormat="1" applyFont="1" applyFill="1" applyAlignment="1">
      <alignment vertical="center"/>
    </xf>
    <xf numFmtId="184" fontId="11" fillId="2" borderId="0" xfId="1" applyNumberFormat="1" applyFont="1" applyFill="1" applyAlignment="1" applyProtection="1">
      <alignment vertical="center"/>
      <protection locked="0"/>
    </xf>
    <xf numFmtId="184" fontId="11" fillId="2" borderId="0" xfId="3" applyNumberFormat="1" applyFont="1" applyFill="1" applyAlignment="1" applyProtection="1">
      <alignment horizontal="right" vertical="center"/>
      <protection locked="0"/>
    </xf>
    <xf numFmtId="184" fontId="11" fillId="2" borderId="0" xfId="1" applyNumberFormat="1" applyFont="1" applyFill="1" applyAlignment="1" applyProtection="1">
      <alignment horizontal="right" vertical="center"/>
      <protection locked="0"/>
    </xf>
    <xf numFmtId="178" fontId="11" fillId="2" borderId="0" xfId="3" applyNumberFormat="1" applyFont="1" applyFill="1" applyAlignment="1">
      <alignment vertical="center"/>
    </xf>
    <xf numFmtId="178" fontId="11" fillId="2" borderId="0" xfId="2" applyNumberFormat="1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184" fontId="15" fillId="2" borderId="13" xfId="1" applyNumberFormat="1" applyFont="1" applyFill="1" applyBorder="1" applyAlignment="1">
      <alignment vertical="center"/>
    </xf>
    <xf numFmtId="178" fontId="15" fillId="2" borderId="0" xfId="1" applyNumberFormat="1" applyFont="1" applyFill="1" applyBorder="1" applyAlignment="1">
      <alignment vertical="center"/>
    </xf>
    <xf numFmtId="185" fontId="15" fillId="2" borderId="0" xfId="2" applyNumberFormat="1" applyFont="1" applyFill="1" applyAlignment="1">
      <alignment vertical="center"/>
    </xf>
    <xf numFmtId="178" fontId="11" fillId="2" borderId="0" xfId="2" applyNumberFormat="1" applyFont="1" applyFill="1" applyAlignment="1">
      <alignment vertical="center"/>
    </xf>
    <xf numFmtId="184" fontId="16" fillId="2" borderId="0" xfId="2" applyNumberFormat="1" applyFont="1" applyFill="1" applyAlignment="1">
      <alignment vertical="center"/>
    </xf>
    <xf numFmtId="184" fontId="11" fillId="2" borderId="0" xfId="2" applyNumberFormat="1" applyFont="1" applyFill="1" applyAlignment="1">
      <alignment vertical="center"/>
    </xf>
    <xf numFmtId="178" fontId="11" fillId="2" borderId="2" xfId="2" applyNumberFormat="1" applyFont="1" applyFill="1" applyBorder="1" applyAlignment="1">
      <alignment vertical="center"/>
    </xf>
    <xf numFmtId="184" fontId="11" fillId="2" borderId="2" xfId="2" applyNumberFormat="1" applyFont="1" applyFill="1" applyBorder="1" applyAlignment="1">
      <alignment vertical="center"/>
    </xf>
    <xf numFmtId="184" fontId="15" fillId="2" borderId="0" xfId="1" applyNumberFormat="1" applyFont="1" applyFill="1" applyAlignment="1">
      <alignment vertical="center"/>
    </xf>
    <xf numFmtId="178" fontId="15" fillId="2" borderId="0" xfId="2" applyNumberFormat="1" applyFont="1" applyFill="1" applyBorder="1" applyAlignment="1">
      <alignment vertical="center"/>
    </xf>
    <xf numFmtId="178" fontId="15" fillId="2" borderId="0" xfId="3" applyNumberFormat="1" applyFont="1" applyFill="1" applyAlignment="1">
      <alignment vertical="center"/>
    </xf>
    <xf numFmtId="184" fontId="15" fillId="2" borderId="0" xfId="3" applyNumberFormat="1" applyFont="1" applyFill="1" applyAlignment="1">
      <alignment vertical="center"/>
    </xf>
    <xf numFmtId="178" fontId="9" fillId="2" borderId="0" xfId="3" applyNumberFormat="1" applyFont="1" applyFill="1" applyAlignment="1">
      <alignment vertical="center"/>
    </xf>
    <xf numFmtId="178" fontId="11" fillId="2" borderId="2" xfId="2" applyNumberFormat="1" applyFont="1" applyFill="1" applyBorder="1" applyAlignment="1">
      <alignment vertical="center"/>
    </xf>
    <xf numFmtId="184" fontId="11" fillId="2" borderId="2" xfId="1" applyNumberFormat="1" applyFont="1" applyFill="1" applyBorder="1" applyAlignment="1" applyProtection="1">
      <alignment vertical="center"/>
      <protection locked="0"/>
    </xf>
    <xf numFmtId="0" fontId="6" fillId="2" borderId="12" xfId="0" applyFont="1" applyFill="1" applyBorder="1" applyAlignment="1">
      <alignment horizontal="distributed" vertical="center" justifyLastLine="1"/>
    </xf>
    <xf numFmtId="0" fontId="6" fillId="2" borderId="12" xfId="0" applyFont="1" applyFill="1" applyBorder="1" applyAlignment="1">
      <alignment horizontal="distributed" vertical="center" wrapText="1" justifyLastLine="1"/>
    </xf>
    <xf numFmtId="0" fontId="6" fillId="2" borderId="1" xfId="0" applyFont="1" applyFill="1" applyBorder="1" applyAlignment="1">
      <alignment horizontal="distributed" vertical="center" justifyLastLine="1"/>
    </xf>
    <xf numFmtId="0" fontId="6" fillId="2" borderId="14" xfId="0" applyFont="1" applyFill="1" applyBorder="1" applyAlignment="1">
      <alignment horizontal="distributed" vertical="center" justifyLastLine="1"/>
    </xf>
    <xf numFmtId="0" fontId="6" fillId="2" borderId="4" xfId="0" applyFont="1" applyFill="1" applyBorder="1" applyAlignment="1">
      <alignment horizontal="distributed" vertical="top" wrapText="1" justifyLastLine="1"/>
    </xf>
    <xf numFmtId="0" fontId="6" fillId="2" borderId="8" xfId="0" applyFont="1" applyFill="1" applyBorder="1" applyAlignment="1">
      <alignment horizontal="distributed" vertical="top" wrapText="1" justifyLastLine="1"/>
    </xf>
    <xf numFmtId="184" fontId="11" fillId="2" borderId="0" xfId="1" applyNumberFormat="1" applyFont="1" applyFill="1" applyAlignment="1" applyProtection="1">
      <alignment vertical="center"/>
      <protection locked="0"/>
    </xf>
    <xf numFmtId="184" fontId="11" fillId="2" borderId="0" xfId="1" applyNumberFormat="1" applyFont="1" applyFill="1" applyAlignment="1">
      <alignment vertical="center"/>
    </xf>
    <xf numFmtId="178" fontId="15" fillId="2" borderId="0" xfId="2" applyNumberFormat="1" applyFont="1" applyFill="1" applyBorder="1" applyAlignment="1">
      <alignment vertical="center"/>
    </xf>
    <xf numFmtId="178" fontId="11" fillId="2" borderId="0" xfId="2" applyNumberFormat="1" applyFont="1" applyFill="1" applyBorder="1" applyAlignment="1">
      <alignment vertical="center"/>
    </xf>
    <xf numFmtId="184" fontId="11" fillId="2" borderId="0" xfId="0" applyNumberFormat="1" applyFont="1" applyFill="1" applyAlignment="1" applyProtection="1">
      <alignment vertical="center"/>
    </xf>
    <xf numFmtId="184" fontId="1" fillId="2" borderId="0" xfId="0" applyNumberFormat="1" applyFont="1" applyFill="1" applyAlignment="1">
      <alignment vertical="center"/>
    </xf>
    <xf numFmtId="184" fontId="11" fillId="2" borderId="0" xfId="3" applyNumberFormat="1" applyFont="1" applyFill="1" applyAlignment="1" applyProtection="1">
      <alignment horizontal="right" vertical="center"/>
      <protection locked="0"/>
    </xf>
    <xf numFmtId="0" fontId="6" fillId="2" borderId="9" xfId="0" applyFont="1" applyFill="1" applyBorder="1" applyAlignment="1">
      <alignment horizontal="distributed" vertical="center" justifyLastLine="1"/>
    </xf>
    <xf numFmtId="0" fontId="6" fillId="2" borderId="8" xfId="0" applyFont="1" applyFill="1" applyBorder="1" applyAlignment="1">
      <alignment horizontal="distributed" vertical="center" justifyLastLine="1"/>
    </xf>
    <xf numFmtId="0" fontId="6" fillId="2" borderId="5" xfId="0" applyFont="1" applyFill="1" applyBorder="1" applyAlignment="1">
      <alignment horizontal="distributed" vertical="center" justifyLastLine="1"/>
    </xf>
    <xf numFmtId="0" fontId="6" fillId="2" borderId="6" xfId="0" applyFont="1" applyFill="1" applyBorder="1" applyAlignment="1">
      <alignment horizontal="distributed" vertical="center" justifyLastLine="1"/>
    </xf>
    <xf numFmtId="184" fontId="15" fillId="2" borderId="0" xfId="3" applyNumberFormat="1" applyFont="1" applyFill="1" applyAlignment="1">
      <alignment vertical="center"/>
    </xf>
    <xf numFmtId="184" fontId="11" fillId="2" borderId="0" xfId="3" applyNumberFormat="1" applyFont="1" applyFill="1" applyAlignment="1" applyProtection="1">
      <alignment horizontal="right" vertical="center"/>
    </xf>
    <xf numFmtId="0" fontId="6" fillId="0" borderId="11" xfId="0" applyFont="1" applyBorder="1" applyAlignment="1">
      <alignment horizontal="center" vertical="center" justifyLastLine="1"/>
    </xf>
    <xf numFmtId="0" fontId="6" fillId="0" borderId="0" xfId="0" applyFont="1" applyBorder="1" applyAlignment="1">
      <alignment horizontal="center" vertical="center" justifyLastLine="1"/>
    </xf>
    <xf numFmtId="0" fontId="6" fillId="0" borderId="2" xfId="0" applyFont="1" applyBorder="1" applyAlignment="1">
      <alignment horizontal="center" vertical="center" justifyLastLine="1"/>
    </xf>
    <xf numFmtId="0" fontId="14" fillId="0" borderId="11" xfId="0" applyFont="1" applyBorder="1" applyAlignment="1">
      <alignment horizontal="center" vertical="center" justifyLastLine="1"/>
    </xf>
    <xf numFmtId="0" fontId="14" fillId="0" borderId="0" xfId="0" applyFont="1" applyBorder="1" applyAlignment="1">
      <alignment horizontal="center" vertical="center" justifyLastLine="1"/>
    </xf>
    <xf numFmtId="0" fontId="14" fillId="0" borderId="2" xfId="0" applyFont="1" applyBorder="1" applyAlignment="1">
      <alignment horizontal="center" vertical="center" justifyLastLine="1"/>
    </xf>
    <xf numFmtId="0" fontId="6" fillId="2" borderId="3" xfId="0" applyFont="1" applyFill="1" applyBorder="1" applyAlignment="1">
      <alignment horizontal="distributed" vertical="center" justifyLastLine="1"/>
    </xf>
    <xf numFmtId="0" fontId="6" fillId="2" borderId="4" xfId="0" applyFont="1" applyFill="1" applyBorder="1" applyAlignment="1">
      <alignment horizontal="distributed" vertical="center" justifyLastLine="1"/>
    </xf>
    <xf numFmtId="0" fontId="6" fillId="2" borderId="10" xfId="0" applyFont="1" applyFill="1" applyBorder="1" applyAlignment="1">
      <alignment horizontal="distributed" vertical="center" justifyLastLine="1"/>
    </xf>
    <xf numFmtId="184" fontId="15" fillId="2" borderId="0" xfId="1" applyNumberFormat="1" applyFont="1" applyFill="1" applyAlignment="1">
      <alignment vertical="center"/>
    </xf>
    <xf numFmtId="0" fontId="6" fillId="2" borderId="15" xfId="0" applyFont="1" applyFill="1" applyBorder="1" applyAlignment="1">
      <alignment horizontal="distributed" vertical="center" justifyLastLine="1"/>
    </xf>
    <xf numFmtId="0" fontId="6" fillId="2" borderId="3" xfId="0" applyFont="1" applyFill="1" applyBorder="1" applyAlignment="1">
      <alignment horizontal="distributed" justifyLastLine="1"/>
    </xf>
    <xf numFmtId="0" fontId="6" fillId="2" borderId="9" xfId="0" applyFont="1" applyFill="1" applyBorder="1" applyAlignment="1">
      <alignment horizontal="distributed" justifyLastLine="1"/>
    </xf>
  </cellXfs>
  <cellStyles count="4">
    <cellStyle name="桁区切り" xfId="1" builtinId="6"/>
    <cellStyle name="標準" xfId="0" builtinId="0"/>
    <cellStyle name="標準_Ⅱ１（１）" xfId="2"/>
    <cellStyle name="標準_Ⅱ１（２）" xfId="3"/>
  </cellStyles>
  <dxfs count="0"/>
  <tableStyles count="0" defaultTableStyle="TableStyleMedium2" defaultPivotStyle="PivotStyleLight16"/>
  <colors>
    <mruColors>
      <color rgb="FFFFCCFF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308428</xdr:colOff>
      <xdr:row>58</xdr:row>
      <xdr:rowOff>127000</xdr:rowOff>
    </xdr:from>
    <xdr:ext cx="550183" cy="151836"/>
    <xdr:sp macro="" textlink="">
      <xdr:nvSpPr>
        <xdr:cNvPr id="10" name="Rectangle 21"/>
        <xdr:cNvSpPr>
          <a:spLocks noChangeArrowheads="1"/>
        </xdr:cNvSpPr>
      </xdr:nvSpPr>
      <xdr:spPr bwMode="auto">
        <a:xfrm>
          <a:off x="3861253" y="10166350"/>
          <a:ext cx="550183" cy="151836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txBody>
        <a:bodyPr vertOverflow="clip" horzOverflow="clip" wrap="squar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56.2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</a:p>
      </xdr:txBody>
    </xdr:sp>
    <xdr:clientData/>
  </xdr:oneCellAnchor>
  <xdr:twoCellAnchor>
    <xdr:from>
      <xdr:col>4</xdr:col>
      <xdr:colOff>104775</xdr:colOff>
      <xdr:row>58</xdr:row>
      <xdr:rowOff>19050</xdr:rowOff>
    </xdr:from>
    <xdr:to>
      <xdr:col>5</xdr:col>
      <xdr:colOff>114300</xdr:colOff>
      <xdr:row>59</xdr:row>
      <xdr:rowOff>0</xdr:rowOff>
    </xdr:to>
    <xdr:sp macro="" textlink="">
      <xdr:nvSpPr>
        <xdr:cNvPr id="1030" name="Rectangle 6"/>
        <xdr:cNvSpPr>
          <a:spLocks noChangeArrowheads="1"/>
        </xdr:cNvSpPr>
      </xdr:nvSpPr>
      <xdr:spPr bwMode="auto">
        <a:xfrm>
          <a:off x="2526846" y="10151836"/>
          <a:ext cx="1152525" cy="135164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補充額  </a:t>
          </a:r>
          <a:endParaRPr lang="ja-JP" altLang="en-US" sz="8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</xdr:col>
      <xdr:colOff>304800</xdr:colOff>
      <xdr:row>58</xdr:row>
      <xdr:rowOff>9979</xdr:rowOff>
    </xdr:from>
    <xdr:to>
      <xdr:col>6</xdr:col>
      <xdr:colOff>47625</xdr:colOff>
      <xdr:row>58</xdr:row>
      <xdr:rowOff>127000</xdr:rowOff>
    </xdr:to>
    <xdr:sp macro="" textlink="">
      <xdr:nvSpPr>
        <xdr:cNvPr id="1045" name="Rectangle 21"/>
        <xdr:cNvSpPr>
          <a:spLocks noChangeArrowheads="1"/>
        </xdr:cNvSpPr>
      </xdr:nvSpPr>
      <xdr:spPr bwMode="auto">
        <a:xfrm>
          <a:off x="3869871" y="10142765"/>
          <a:ext cx="550183" cy="117021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補充率</a:t>
          </a:r>
          <a:endParaRPr lang="ja-JP" altLang="en-US" sz="8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</xdr:col>
      <xdr:colOff>127000</xdr:colOff>
      <xdr:row>58</xdr:row>
      <xdr:rowOff>136071</xdr:rowOff>
    </xdr:from>
    <xdr:to>
      <xdr:col>5</xdr:col>
      <xdr:colOff>172358</xdr:colOff>
      <xdr:row>59</xdr:row>
      <xdr:rowOff>136071</xdr:rowOff>
    </xdr:to>
    <xdr:sp macro="" textlink="">
      <xdr:nvSpPr>
        <xdr:cNvPr id="9" name="Rectangle 6"/>
        <xdr:cNvSpPr>
          <a:spLocks noChangeArrowheads="1"/>
        </xdr:cNvSpPr>
      </xdr:nvSpPr>
      <xdr:spPr bwMode="auto">
        <a:xfrm>
          <a:off x="2549071" y="10268857"/>
          <a:ext cx="1188358" cy="154214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2,812,250,000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/>
    <pageSetUpPr fitToPage="1"/>
  </sheetPr>
  <dimension ref="A1:J61"/>
  <sheetViews>
    <sheetView showGridLines="0" tabSelected="1" zoomScaleNormal="100" zoomScaleSheetLayoutView="100" workbookViewId="0">
      <selection activeCell="B1" sqref="B1"/>
    </sheetView>
  </sheetViews>
  <sheetFormatPr defaultColWidth="9" defaultRowHeight="13.2"/>
  <cols>
    <col min="1" max="1" width="1.21875" style="1" customWidth="1"/>
    <col min="2" max="2" width="14.109375" style="1" customWidth="1"/>
    <col min="3" max="3" width="1.21875" style="1" customWidth="1"/>
    <col min="4" max="4" width="17.109375" style="1" bestFit="1" customWidth="1"/>
    <col min="5" max="5" width="16.109375" style="1" customWidth="1"/>
    <col min="6" max="6" width="10.6640625" style="1" customWidth="1"/>
    <col min="7" max="7" width="8.109375" style="1" customWidth="1"/>
    <col min="8" max="8" width="3.44140625" style="1" customWidth="1"/>
    <col min="9" max="9" width="11.77734375" style="1" customWidth="1"/>
    <col min="10" max="10" width="19.88671875" style="1" bestFit="1" customWidth="1"/>
    <col min="11" max="16384" width="9" style="1"/>
  </cols>
  <sheetData>
    <row r="1" spans="1:10" s="35" customFormat="1" ht="18" customHeight="1">
      <c r="B1" s="36" t="s">
        <v>55</v>
      </c>
      <c r="C1" s="37"/>
      <c r="D1" s="41"/>
      <c r="E1" s="41"/>
      <c r="F1" s="41"/>
      <c r="G1" s="41"/>
      <c r="H1" s="41"/>
      <c r="I1" s="41"/>
      <c r="J1" s="41"/>
    </row>
    <row r="2" spans="1:10" s="10" customFormat="1" ht="24.75" customHeight="1">
      <c r="B2" s="24" t="s">
        <v>35</v>
      </c>
      <c r="C2" s="9"/>
      <c r="D2" s="41"/>
      <c r="E2" s="41"/>
      <c r="F2" s="41"/>
      <c r="G2" s="41"/>
      <c r="H2" s="41"/>
      <c r="I2" s="41"/>
      <c r="J2" s="41"/>
    </row>
    <row r="3" spans="1:10" s="3" customFormat="1" ht="24.75" customHeight="1">
      <c r="A3" s="29"/>
      <c r="B3" s="25" t="s">
        <v>0</v>
      </c>
      <c r="C3" s="5"/>
      <c r="D3" s="42"/>
      <c r="E3" s="42"/>
      <c r="F3" s="42"/>
      <c r="G3" s="42"/>
      <c r="H3" s="42"/>
      <c r="I3" s="42"/>
      <c r="J3" s="42"/>
    </row>
    <row r="4" spans="1:10" s="3" customFormat="1" ht="1.5" customHeight="1">
      <c r="A4" s="11"/>
      <c r="B4" s="6"/>
      <c r="C4" s="6"/>
      <c r="D4" s="43"/>
      <c r="E4" s="43"/>
      <c r="F4" s="43"/>
      <c r="G4" s="43"/>
      <c r="H4" s="43"/>
      <c r="I4" s="43"/>
      <c r="J4" s="43"/>
    </row>
    <row r="5" spans="1:10" s="4" customFormat="1" ht="27" customHeight="1">
      <c r="A5" s="28"/>
      <c r="B5" s="109" t="s">
        <v>44</v>
      </c>
      <c r="C5" s="23"/>
      <c r="D5" s="105" t="s">
        <v>36</v>
      </c>
      <c r="E5" s="119" t="s">
        <v>26</v>
      </c>
      <c r="F5" s="119"/>
      <c r="G5" s="119"/>
      <c r="H5" s="119"/>
      <c r="I5" s="119"/>
      <c r="J5" s="91" t="s">
        <v>42</v>
      </c>
    </row>
    <row r="6" spans="1:10" s="4" customFormat="1" ht="14.25" customHeight="1">
      <c r="A6" s="26"/>
      <c r="B6" s="110"/>
      <c r="C6" s="21"/>
      <c r="D6" s="117"/>
      <c r="E6" s="115" t="s">
        <v>27</v>
      </c>
      <c r="F6" s="103"/>
      <c r="G6" s="120" t="s">
        <v>39</v>
      </c>
      <c r="H6" s="121"/>
      <c r="I6" s="105" t="s">
        <v>51</v>
      </c>
      <c r="J6" s="91"/>
    </row>
    <row r="7" spans="1:10" s="4" customFormat="1" ht="14.25" customHeight="1">
      <c r="A7" s="27"/>
      <c r="B7" s="111"/>
      <c r="C7" s="22"/>
      <c r="D7" s="106"/>
      <c r="E7" s="116"/>
      <c r="F7" s="104"/>
      <c r="G7" s="94" t="s">
        <v>37</v>
      </c>
      <c r="H7" s="95"/>
      <c r="I7" s="106"/>
      <c r="J7" s="91"/>
    </row>
    <row r="8" spans="1:10" s="4" customFormat="1" ht="10.5" customHeight="1">
      <c r="A8" s="28"/>
      <c r="B8" s="12"/>
      <c r="C8" s="12"/>
      <c r="D8" s="44"/>
      <c r="E8" s="45"/>
      <c r="F8" s="45"/>
      <c r="G8" s="46"/>
      <c r="H8" s="46"/>
      <c r="I8" s="47"/>
      <c r="J8" s="48"/>
    </row>
    <row r="9" spans="1:10" s="4" customFormat="1" ht="12" customHeight="1">
      <c r="B9" s="13" t="s">
        <v>45</v>
      </c>
      <c r="C9" s="14"/>
      <c r="D9" s="75">
        <f>SUM(D11:D27)</f>
        <v>9747452481000</v>
      </c>
      <c r="E9" s="118">
        <f>SUM(E11:F27)</f>
        <v>8688612888281</v>
      </c>
      <c r="F9" s="118"/>
      <c r="G9" s="98">
        <f>IF(D9="-","-",IF(E9="-",0,E9/D9*100))</f>
        <v>89.137268483402011</v>
      </c>
      <c r="H9" s="98"/>
      <c r="I9" s="76">
        <f>ROUND(E9/E9,1)*100</f>
        <v>100</v>
      </c>
      <c r="J9" s="77">
        <f>IF(AND(E9="-",D9="-"),"-",SUM(E9)-SUM(D9))</f>
        <v>-1058839592719</v>
      </c>
    </row>
    <row r="10" spans="1:10" s="4" customFormat="1" ht="12.75" customHeight="1">
      <c r="B10" s="15"/>
      <c r="C10" s="14"/>
      <c r="D10" s="49"/>
      <c r="E10" s="50"/>
      <c r="F10" s="51"/>
      <c r="G10" s="99"/>
      <c r="H10" s="99"/>
      <c r="I10" s="78"/>
      <c r="J10" s="79"/>
    </row>
    <row r="11" spans="1:10" s="4" customFormat="1" ht="12" customHeight="1">
      <c r="B11" s="15" t="s">
        <v>1</v>
      </c>
      <c r="C11" s="14"/>
      <c r="D11" s="49">
        <v>5252517169000</v>
      </c>
      <c r="E11" s="97">
        <v>5349831313380</v>
      </c>
      <c r="F11" s="97"/>
      <c r="G11" s="99">
        <f>IF(D11="-","-",IF(E11="-",0,E11/D11*100))</f>
        <v>101.85271444621526</v>
      </c>
      <c r="H11" s="99"/>
      <c r="I11" s="72">
        <f>IF(E11="-","-",ROUND(E11/$E$9*100,1))</f>
        <v>61.6</v>
      </c>
      <c r="J11" s="80">
        <f>IF(AND(E11="-",D11="-"),"-",SUM(E11)-SUM(D11))</f>
        <v>97314144380</v>
      </c>
    </row>
    <row r="12" spans="1:10" s="4" customFormat="1" ht="12" customHeight="1">
      <c r="B12" s="15" t="s">
        <v>2</v>
      </c>
      <c r="C12" s="14"/>
      <c r="D12" s="52">
        <v>49512963000</v>
      </c>
      <c r="E12" s="96">
        <v>47300769288</v>
      </c>
      <c r="F12" s="96"/>
      <c r="G12" s="99">
        <f>IF(D12="-","-",IF(E12="-",0,E12/D12*100))</f>
        <v>95.532091844311566</v>
      </c>
      <c r="H12" s="99"/>
      <c r="I12" s="72">
        <f>IF(E12="-","-",ROUND(E12/$E$9*100,1))+0.1</f>
        <v>0.6</v>
      </c>
      <c r="J12" s="80">
        <f>IF(AND(E12="-",D12="-"),"-",SUM(E12)-SUM(D12))</f>
        <v>-2212193712</v>
      </c>
    </row>
    <row r="13" spans="1:10" s="4" customFormat="1" ht="12" customHeight="1">
      <c r="B13" s="15" t="s">
        <v>3</v>
      </c>
      <c r="C13" s="14"/>
      <c r="D13" s="52">
        <v>33945000</v>
      </c>
      <c r="E13" s="96">
        <v>34223000</v>
      </c>
      <c r="F13" s="96"/>
      <c r="G13" s="99">
        <f>IF(D13="-","-",IF(E13="-",0,E13/D13*100))</f>
        <v>100.81897186625423</v>
      </c>
      <c r="H13" s="99"/>
      <c r="I13" s="72">
        <f>IF(E13="-","-",ROUND(E13/$E$9*100,1))</f>
        <v>0</v>
      </c>
      <c r="J13" s="80">
        <f>IF(AND(E13="-",D13="-"),"-",SUM(E13)-SUM(D13))</f>
        <v>278000</v>
      </c>
    </row>
    <row r="14" spans="1:10" s="4" customFormat="1" ht="12" customHeight="1">
      <c r="B14" s="15" t="s">
        <v>33</v>
      </c>
      <c r="C14" s="14"/>
      <c r="D14" s="53">
        <v>7886600000</v>
      </c>
      <c r="E14" s="96">
        <v>8976337000</v>
      </c>
      <c r="F14" s="96"/>
      <c r="G14" s="99">
        <f>IF(D14="-","-",IF(E14="-",0,E14/D14*100))</f>
        <v>113.81757664899956</v>
      </c>
      <c r="H14" s="99"/>
      <c r="I14" s="72">
        <f>IF(E14="-","-",ROUND(E14/$E$9*100,1))</f>
        <v>0.1</v>
      </c>
      <c r="J14" s="80">
        <f>IF(AND(E14="-",D14="-"),"-",SUM(E14)-SUM(D14))</f>
        <v>1089737000</v>
      </c>
    </row>
    <row r="15" spans="1:10" s="4" customFormat="1" ht="12" customHeight="1">
      <c r="B15" s="15" t="s">
        <v>5</v>
      </c>
      <c r="C15" s="14"/>
      <c r="D15" s="52">
        <v>2965895000</v>
      </c>
      <c r="E15" s="96">
        <v>2950129000</v>
      </c>
      <c r="F15" s="96"/>
      <c r="G15" s="99">
        <f>IF(D15="-","-",IF(E15="-",0,E15/D15*100))</f>
        <v>99.468423528142438</v>
      </c>
      <c r="H15" s="99"/>
      <c r="I15" s="72">
        <f>IF(E15="-","-",ROUND(E15/$E$9*100,1))</f>
        <v>0</v>
      </c>
      <c r="J15" s="80">
        <f>IF(AND(E15="-",D15="-"),"-",SUM(E15)-SUM(D15))</f>
        <v>-15766000</v>
      </c>
    </row>
    <row r="16" spans="1:10" s="4" customFormat="1" ht="12.75" customHeight="1">
      <c r="B16" s="15"/>
      <c r="C16" s="14"/>
      <c r="D16" s="49"/>
      <c r="E16" s="97"/>
      <c r="F16" s="97"/>
      <c r="G16" s="99"/>
      <c r="H16" s="99"/>
      <c r="I16" s="72"/>
      <c r="J16" s="80"/>
    </row>
    <row r="17" spans="1:10" s="4" customFormat="1" ht="12" customHeight="1">
      <c r="B17" s="15" t="s">
        <v>7</v>
      </c>
      <c r="C17" s="14"/>
      <c r="D17" s="52">
        <v>18171314000</v>
      </c>
      <c r="E17" s="96">
        <v>10246858411</v>
      </c>
      <c r="F17" s="96"/>
      <c r="G17" s="99">
        <f>IF(D17="-","-",IF(E17="-",0,E17/D17*100))</f>
        <v>56.390299628304263</v>
      </c>
      <c r="H17" s="99"/>
      <c r="I17" s="72">
        <f>IF(E17="-","-",ROUND(E17/$E$9*100,1))</f>
        <v>0.1</v>
      </c>
      <c r="J17" s="80">
        <f>IF(AND(E17="-",D17="-"),"-",SUM(E17)-SUM(D17))</f>
        <v>-7924455589</v>
      </c>
    </row>
    <row r="18" spans="1:10" s="4" customFormat="1" ht="12" customHeight="1">
      <c r="B18" s="15" t="s">
        <v>8</v>
      </c>
      <c r="C18" s="14"/>
      <c r="D18" s="52">
        <v>88194256000</v>
      </c>
      <c r="E18" s="96">
        <v>75836483435</v>
      </c>
      <c r="F18" s="96"/>
      <c r="G18" s="99">
        <f>IF(D18="-","-",IF(E18="-",0,E18/D18*100))</f>
        <v>85.988007467289023</v>
      </c>
      <c r="H18" s="99"/>
      <c r="I18" s="72">
        <f>IF(E18="-","-",ROUND(E18/$E$9*100,1))</f>
        <v>0.9</v>
      </c>
      <c r="J18" s="80">
        <f>IF(AND(E18="-",D18="-"),"-",SUM(E18)-SUM(D18))</f>
        <v>-12357772565</v>
      </c>
    </row>
    <row r="19" spans="1:10" s="4" customFormat="1" ht="12" customHeight="1">
      <c r="B19" s="15" t="s">
        <v>4</v>
      </c>
      <c r="C19" s="14"/>
      <c r="D19" s="52">
        <v>1880276000000</v>
      </c>
      <c r="E19" s="96">
        <v>1200274349030</v>
      </c>
      <c r="F19" s="96"/>
      <c r="G19" s="99">
        <f>IF(D19="-","-",IF(E19="-",0,E19/D19*100))</f>
        <v>63.835008744992763</v>
      </c>
      <c r="H19" s="99"/>
      <c r="I19" s="72">
        <f>IF(E19="-","-",ROUND(E19/$E$9*100,1))</f>
        <v>13.8</v>
      </c>
      <c r="J19" s="80">
        <f>IF(AND(E19="-",D19="-"),"-",SUM(E19)-SUM(D19))</f>
        <v>-680001650970</v>
      </c>
    </row>
    <row r="20" spans="1:10" s="4" customFormat="1" ht="12" customHeight="1">
      <c r="B20" s="15" t="s">
        <v>10</v>
      </c>
      <c r="C20" s="14"/>
      <c r="D20" s="52">
        <v>35909665000</v>
      </c>
      <c r="E20" s="96">
        <v>25680186057</v>
      </c>
      <c r="F20" s="96"/>
      <c r="G20" s="99">
        <f>IF(D20="-","-",IF(E20="-",0,E20/D20*100))</f>
        <v>71.513298876500244</v>
      </c>
      <c r="H20" s="99"/>
      <c r="I20" s="72">
        <f>IF(E20="-","-",ROUND(E20/$E$9*100,1))</f>
        <v>0.3</v>
      </c>
      <c r="J20" s="80">
        <f>IF(AND(E20="-",D20="-"),"-",SUM(E20)-SUM(D20))</f>
        <v>-10229478943</v>
      </c>
    </row>
    <row r="21" spans="1:10" s="4" customFormat="1" ht="12" customHeight="1">
      <c r="B21" s="15" t="s">
        <v>11</v>
      </c>
      <c r="C21" s="14"/>
      <c r="D21" s="52">
        <v>1111000000</v>
      </c>
      <c r="E21" s="96">
        <v>1278438642</v>
      </c>
      <c r="F21" s="96"/>
      <c r="G21" s="99">
        <f>IF(D21="-","-",IF(E21="-",0,E21/D21*100))</f>
        <v>115.07098487848786</v>
      </c>
      <c r="H21" s="99"/>
      <c r="I21" s="72">
        <f>IF(E21="-","-",ROUND(E21/$E$9*100,1))</f>
        <v>0</v>
      </c>
      <c r="J21" s="80">
        <f>IF(AND(E21="-",D21="-"),"-",SUM(E21)-SUM(D21))</f>
        <v>167438642</v>
      </c>
    </row>
    <row r="22" spans="1:10" s="4" customFormat="1" ht="12.75" customHeight="1">
      <c r="B22" s="15"/>
      <c r="C22" s="14"/>
      <c r="D22" s="49"/>
      <c r="E22" s="97"/>
      <c r="F22" s="97"/>
      <c r="G22" s="99"/>
      <c r="H22" s="99"/>
      <c r="I22" s="72"/>
      <c r="J22" s="80"/>
    </row>
    <row r="23" spans="1:10" s="4" customFormat="1" ht="12" customHeight="1">
      <c r="B23" s="15" t="s">
        <v>9</v>
      </c>
      <c r="C23" s="14"/>
      <c r="D23" s="52">
        <v>1323851638000</v>
      </c>
      <c r="E23" s="96">
        <v>686894714040</v>
      </c>
      <c r="F23" s="96"/>
      <c r="G23" s="99">
        <f>IF(D23="-","-",IF(E23="-",0,E23/D23*100))</f>
        <v>51.886079551763189</v>
      </c>
      <c r="H23" s="99"/>
      <c r="I23" s="72">
        <f>IF(E23="-","-",ROUND(E23/$E$9*100,1))</f>
        <v>7.9</v>
      </c>
      <c r="J23" s="80">
        <f>IF(AND(E23="-",D23="-"),"-",SUM(E23)-SUM(D23))</f>
        <v>-636956923960</v>
      </c>
    </row>
    <row r="24" spans="1:10" s="4" customFormat="1" ht="12" customHeight="1">
      <c r="B24" s="15" t="s">
        <v>6</v>
      </c>
      <c r="C24" s="14"/>
      <c r="D24" s="52">
        <v>369796781000</v>
      </c>
      <c r="E24" s="96">
        <v>581015584092</v>
      </c>
      <c r="F24" s="96"/>
      <c r="G24" s="99">
        <f>IF(D24="-","-",IF(E24="-",0,E24/D24*100))</f>
        <v>157.11753426323091</v>
      </c>
      <c r="H24" s="99"/>
      <c r="I24" s="72">
        <f>IF(E24="-","-",ROUND(E24/$E$9*100,1))</f>
        <v>6.7</v>
      </c>
      <c r="J24" s="80">
        <f>IF(AND(E24="-",D24="-"),"-",SUM(E24)-SUM(D24))</f>
        <v>211218803092</v>
      </c>
    </row>
    <row r="25" spans="1:10" s="4" customFormat="1" ht="12" customHeight="1">
      <c r="B25" s="15" t="s">
        <v>12</v>
      </c>
      <c r="C25" s="14"/>
      <c r="D25" s="52">
        <v>490120000000</v>
      </c>
      <c r="E25" s="96">
        <v>471188247770</v>
      </c>
      <c r="F25" s="96"/>
      <c r="G25" s="99">
        <f>IF(D25="-","-",IF(E25="-",0,E25/D25*100))</f>
        <v>96.137323057618545</v>
      </c>
      <c r="H25" s="99"/>
      <c r="I25" s="72">
        <f>IF(E25="-","-",ROUND(E25/$E$9*100,1))</f>
        <v>5.4</v>
      </c>
      <c r="J25" s="80">
        <f>IF(AND(E25="-",D25="-"),"-",SUM(E25)-SUM(D25))</f>
        <v>-18931752230</v>
      </c>
    </row>
    <row r="26" spans="1:10" s="4" customFormat="1" ht="12" customHeight="1">
      <c r="B26" s="15" t="s">
        <v>13</v>
      </c>
      <c r="C26" s="14"/>
      <c r="D26" s="52">
        <v>227105255000</v>
      </c>
      <c r="E26" s="96">
        <v>227105255136</v>
      </c>
      <c r="F26" s="96"/>
      <c r="G26" s="99">
        <f>IF(D26="-","-",IF(E26="-",0,E26/D26*100))</f>
        <v>100.00000005988412</v>
      </c>
      <c r="H26" s="99"/>
      <c r="I26" s="72">
        <f>IF(E26="-","-",ROUND(E26/$E$9*100,1))</f>
        <v>2.6</v>
      </c>
      <c r="J26" s="80">
        <f>IF(AND(E26="-",D26="-"),"-",SUM(E26)-SUM(D26))</f>
        <v>136</v>
      </c>
    </row>
    <row r="27" spans="1:10" s="4" customFormat="1">
      <c r="A27" s="27"/>
      <c r="B27" s="40"/>
      <c r="C27" s="16"/>
      <c r="D27" s="54"/>
      <c r="E27" s="89"/>
      <c r="F27" s="89"/>
      <c r="G27" s="88"/>
      <c r="H27" s="88"/>
      <c r="I27" s="81"/>
      <c r="J27" s="82"/>
    </row>
    <row r="28" spans="1:10" s="4" customFormat="1" ht="11.25" customHeight="1">
      <c r="A28" s="38"/>
      <c r="B28" s="12"/>
      <c r="C28" s="12"/>
      <c r="D28" s="45"/>
      <c r="E28" s="45"/>
      <c r="F28" s="55"/>
      <c r="G28" s="46"/>
      <c r="H28" s="46"/>
      <c r="I28" s="47"/>
      <c r="J28" s="56"/>
    </row>
    <row r="29" spans="1:10" s="4" customFormat="1" ht="18.75" customHeight="1">
      <c r="A29" s="26"/>
      <c r="B29" s="12"/>
      <c r="C29" s="12"/>
      <c r="D29" s="57"/>
      <c r="E29" s="57"/>
      <c r="F29" s="57"/>
      <c r="G29" s="58"/>
      <c r="H29" s="58"/>
      <c r="I29" s="57"/>
      <c r="J29" s="58"/>
    </row>
    <row r="30" spans="1:10" s="35" customFormat="1" ht="24.75" customHeight="1">
      <c r="B30" s="36" t="s">
        <v>38</v>
      </c>
      <c r="C30" s="37"/>
      <c r="D30" s="41"/>
      <c r="E30" s="41"/>
      <c r="F30" s="41"/>
      <c r="G30" s="41"/>
      <c r="H30" s="41"/>
      <c r="I30" s="41"/>
      <c r="J30" s="41"/>
    </row>
    <row r="31" spans="1:10" s="3" customFormat="1" ht="24.75" customHeight="1">
      <c r="A31" s="29"/>
      <c r="B31" s="25" t="s">
        <v>0</v>
      </c>
      <c r="C31" s="5"/>
      <c r="D31" s="42"/>
      <c r="E31" s="42"/>
      <c r="F31" s="42"/>
      <c r="G31" s="42"/>
      <c r="H31" s="42"/>
      <c r="I31" s="42"/>
      <c r="J31" s="42"/>
    </row>
    <row r="32" spans="1:10" ht="1.5" customHeight="1">
      <c r="A32" s="30"/>
      <c r="B32" s="7"/>
      <c r="C32" s="7"/>
      <c r="D32" s="59"/>
      <c r="E32" s="59"/>
      <c r="F32" s="59"/>
      <c r="G32" s="59"/>
      <c r="H32" s="59"/>
      <c r="I32" s="59"/>
      <c r="J32" s="59"/>
    </row>
    <row r="33" spans="1:10" s="2" customFormat="1" ht="27" customHeight="1">
      <c r="A33" s="31"/>
      <c r="B33" s="112" t="s">
        <v>44</v>
      </c>
      <c r="C33" s="23"/>
      <c r="D33" s="105" t="s">
        <v>31</v>
      </c>
      <c r="E33" s="90" t="s">
        <v>26</v>
      </c>
      <c r="F33" s="92"/>
      <c r="G33" s="92"/>
      <c r="H33" s="92"/>
      <c r="I33" s="93"/>
      <c r="J33" s="90" t="s">
        <v>34</v>
      </c>
    </row>
    <row r="34" spans="1:10" s="2" customFormat="1" ht="14.25" customHeight="1">
      <c r="B34" s="113"/>
      <c r="C34" s="21"/>
      <c r="D34" s="117"/>
      <c r="E34" s="115" t="s">
        <v>32</v>
      </c>
      <c r="F34" s="60" t="s">
        <v>40</v>
      </c>
      <c r="G34" s="103" t="s">
        <v>28</v>
      </c>
      <c r="H34" s="105" t="s">
        <v>29</v>
      </c>
      <c r="I34" s="105"/>
      <c r="J34" s="90"/>
    </row>
    <row r="35" spans="1:10" s="2" customFormat="1" ht="14.25" customHeight="1">
      <c r="A35" s="32"/>
      <c r="B35" s="114"/>
      <c r="C35" s="22"/>
      <c r="D35" s="106"/>
      <c r="E35" s="116"/>
      <c r="F35" s="61" t="s">
        <v>37</v>
      </c>
      <c r="G35" s="104"/>
      <c r="H35" s="106"/>
      <c r="I35" s="106"/>
      <c r="J35" s="90"/>
    </row>
    <row r="36" spans="1:10" s="3" customFormat="1" ht="10.5" customHeight="1">
      <c r="A36" s="33"/>
      <c r="B36" s="17"/>
      <c r="C36" s="17"/>
      <c r="D36" s="62"/>
      <c r="E36" s="63"/>
      <c r="F36" s="63"/>
      <c r="G36" s="63"/>
      <c r="H36" s="63"/>
      <c r="I36" s="63"/>
      <c r="J36" s="63"/>
    </row>
    <row r="37" spans="1:10" s="3" customFormat="1" ht="12" customHeight="1">
      <c r="B37" s="18" t="s">
        <v>45</v>
      </c>
      <c r="C37" s="19"/>
      <c r="D37" s="75">
        <f>SUM(D39:D59)</f>
        <v>9747452481000</v>
      </c>
      <c r="E37" s="83">
        <f>SUM(E39:E58)</f>
        <v>8486951726398</v>
      </c>
      <c r="F37" s="84">
        <f>IF(D37="-","-",IF(E37="-",0,E37/D37*100))</f>
        <v>87.068408314285179</v>
      </c>
      <c r="G37" s="85">
        <f>ROUND(E37/E37,1)*100</f>
        <v>100</v>
      </c>
      <c r="H37" s="107">
        <f>SUM(H39:I59)</f>
        <v>653209578000</v>
      </c>
      <c r="I37" s="107" t="e">
        <f>SUM(I39,I40,I41,I42,I45,I46,I47,I48,#REF!,I49,I51,I52,I53,I54,I55,I57,#REF!,I58,I59)</f>
        <v>#REF!</v>
      </c>
      <c r="J37" s="86">
        <f>SUM(J39:J59)</f>
        <v>607291176602</v>
      </c>
    </row>
    <row r="38" spans="1:10" s="3" customFormat="1" ht="12.75" customHeight="1">
      <c r="B38" s="20"/>
      <c r="C38" s="19"/>
      <c r="D38" s="64"/>
      <c r="E38" s="65"/>
      <c r="F38" s="87"/>
      <c r="G38" s="87"/>
      <c r="H38" s="66"/>
      <c r="I38" s="67"/>
      <c r="J38" s="66"/>
    </row>
    <row r="39" spans="1:10" s="3" customFormat="1" ht="12" customHeight="1">
      <c r="B39" s="20" t="s">
        <v>15</v>
      </c>
      <c r="C39" s="19"/>
      <c r="D39" s="52">
        <v>5521072000</v>
      </c>
      <c r="E39" s="68">
        <v>5103195956</v>
      </c>
      <c r="F39" s="71">
        <f>IF(D39="-","-",IF(E39="-",0,E39/D39*100))</f>
        <v>92.431251684455489</v>
      </c>
      <c r="G39" s="72">
        <f>IF(E39="-","-",ROUND(E39/$E$37*100,1))</f>
        <v>0.1</v>
      </c>
      <c r="H39" s="100" t="s">
        <v>52</v>
      </c>
      <c r="I39" s="101"/>
      <c r="J39" s="80">
        <f t="shared" ref="J39:J49" si="0">IF(AND(E39="-",D39="-",H39="-"),"-",-SUM(E39,H39)+SUM(D39))</f>
        <v>417876044</v>
      </c>
    </row>
    <row r="40" spans="1:10" s="3" customFormat="1" ht="12" customHeight="1">
      <c r="B40" s="20" t="s">
        <v>17</v>
      </c>
      <c r="C40" s="19"/>
      <c r="D40" s="52">
        <v>300151096000</v>
      </c>
      <c r="E40" s="68">
        <v>273816742116</v>
      </c>
      <c r="F40" s="71">
        <f>IF(D40="-","-",IF(E40="-",0,E40/D40*100))</f>
        <v>91.226300941443171</v>
      </c>
      <c r="G40" s="72">
        <f>IF(E40="-","-",ROUND(E40/$E$37*100,1))</f>
        <v>3.2</v>
      </c>
      <c r="H40" s="100">
        <v>5899466000</v>
      </c>
      <c r="I40" s="101"/>
      <c r="J40" s="80">
        <f t="shared" si="0"/>
        <v>20434887884</v>
      </c>
    </row>
    <row r="41" spans="1:10" s="3" customFormat="1" ht="12" customHeight="1">
      <c r="B41" s="20" t="s">
        <v>19</v>
      </c>
      <c r="C41" s="19"/>
      <c r="D41" s="52">
        <v>69739820000</v>
      </c>
      <c r="E41" s="68">
        <v>68083174215</v>
      </c>
      <c r="F41" s="71">
        <f>IF(D41="-","-",IF(E41="-",0,E41/D41*100))</f>
        <v>97.624533896129932</v>
      </c>
      <c r="G41" s="72">
        <f t="shared" ref="G41:G53" si="1">IF(E41="-","-",ROUND(E41/$E$37*100,1))</f>
        <v>0.8</v>
      </c>
      <c r="H41" s="100">
        <v>520570000</v>
      </c>
      <c r="I41" s="101"/>
      <c r="J41" s="80">
        <f t="shared" si="0"/>
        <v>1136075785</v>
      </c>
    </row>
    <row r="42" spans="1:10" s="3" customFormat="1" ht="12" customHeight="1">
      <c r="B42" s="39" t="s">
        <v>49</v>
      </c>
      <c r="C42" s="19"/>
      <c r="D42" s="52">
        <v>33964693000</v>
      </c>
      <c r="E42" s="68">
        <v>29688836969</v>
      </c>
      <c r="F42" s="71">
        <f>IF(D42="-","-",IF(E42="-",0,E42/D42*100))</f>
        <v>87.410879789197566</v>
      </c>
      <c r="G42" s="72">
        <f>IF(E42="-","-",ROUND(E42/$E$37*100,1))+0.1</f>
        <v>0.4</v>
      </c>
      <c r="H42" s="100">
        <v>1489858000</v>
      </c>
      <c r="I42" s="101"/>
      <c r="J42" s="80">
        <f t="shared" si="0"/>
        <v>2785998031</v>
      </c>
    </row>
    <row r="43" spans="1:10" s="3" customFormat="1" ht="12" customHeight="1">
      <c r="B43" s="39" t="s">
        <v>50</v>
      </c>
      <c r="C43" s="19"/>
      <c r="D43" s="52">
        <v>168173734000</v>
      </c>
      <c r="E43" s="68">
        <v>100449118474</v>
      </c>
      <c r="F43" s="71">
        <f>IF(D43="-","-",IF(E43="-",0,E43/D43*100))</f>
        <v>59.729373954436902</v>
      </c>
      <c r="G43" s="72">
        <f t="shared" si="1"/>
        <v>1.2</v>
      </c>
      <c r="H43" s="100">
        <v>46889830000</v>
      </c>
      <c r="I43" s="101"/>
      <c r="J43" s="80">
        <f t="shared" si="0"/>
        <v>20834785526</v>
      </c>
    </row>
    <row r="44" spans="1:10" s="3" customFormat="1" ht="12.75" customHeight="1">
      <c r="B44" s="20"/>
      <c r="C44" s="19"/>
      <c r="D44" s="49"/>
      <c r="E44" s="50"/>
      <c r="F44" s="71"/>
      <c r="G44" s="72"/>
      <c r="H44" s="108"/>
      <c r="I44" s="108"/>
      <c r="J44" s="80"/>
    </row>
    <row r="45" spans="1:10" s="3" customFormat="1" ht="12" customHeight="1">
      <c r="B45" s="20" t="s">
        <v>46</v>
      </c>
      <c r="C45" s="19"/>
      <c r="D45" s="52">
        <v>109960611000</v>
      </c>
      <c r="E45" s="68">
        <v>91708800895</v>
      </c>
      <c r="F45" s="71">
        <f>IF(D45="-","-",IF(E45="-",0,E45/D45*100))</f>
        <v>83.401501738654389</v>
      </c>
      <c r="G45" s="72">
        <f>IF(E45="-","-",ROUND(E45/$E$37*100,1))</f>
        <v>1.1000000000000001</v>
      </c>
      <c r="H45" s="102">
        <v>2558597000</v>
      </c>
      <c r="I45" s="102"/>
      <c r="J45" s="80">
        <f t="shared" si="0"/>
        <v>15693213105</v>
      </c>
    </row>
    <row r="46" spans="1:10" s="3" customFormat="1" ht="12" customHeight="1">
      <c r="B46" s="20" t="s">
        <v>41</v>
      </c>
      <c r="C46" s="19"/>
      <c r="D46" s="52">
        <v>58379703000</v>
      </c>
      <c r="E46" s="68">
        <v>48238738526</v>
      </c>
      <c r="F46" s="71">
        <f>IF(D46="-","-",IF(E46="-",0,E46/D46*100))</f>
        <v>82.629297593377615</v>
      </c>
      <c r="G46" s="72">
        <f t="shared" si="1"/>
        <v>0.6</v>
      </c>
      <c r="H46" s="102">
        <v>5410139000</v>
      </c>
      <c r="I46" s="102"/>
      <c r="J46" s="80">
        <f t="shared" si="0"/>
        <v>4730825474</v>
      </c>
    </row>
    <row r="47" spans="1:10" s="3" customFormat="1" ht="12" customHeight="1">
      <c r="B47" s="20" t="s">
        <v>47</v>
      </c>
      <c r="C47" s="19"/>
      <c r="D47" s="52">
        <v>1983608175000</v>
      </c>
      <c r="E47" s="68">
        <v>1760705010364</v>
      </c>
      <c r="F47" s="71">
        <f>IF(D47="-","-",IF(E47="-",0,E47/D47*100))</f>
        <v>88.762742186419956</v>
      </c>
      <c r="G47" s="72">
        <f>IF(E47="-","-",ROUND(E47/$E$37*100,1))</f>
        <v>20.7</v>
      </c>
      <c r="H47" s="100">
        <v>264333000</v>
      </c>
      <c r="I47" s="101"/>
      <c r="J47" s="80">
        <f t="shared" si="0"/>
        <v>222638831636</v>
      </c>
    </row>
    <row r="48" spans="1:10" s="3" customFormat="1" ht="12" customHeight="1">
      <c r="B48" s="20" t="s">
        <v>43</v>
      </c>
      <c r="C48" s="19"/>
      <c r="D48" s="52">
        <v>2069240277000</v>
      </c>
      <c r="E48" s="68">
        <v>1394875716093</v>
      </c>
      <c r="F48" s="71">
        <f>IF(D48="-","-",IF(E48="-",0,E48/D48*100))</f>
        <v>67.410040853994076</v>
      </c>
      <c r="G48" s="72">
        <f t="shared" si="1"/>
        <v>16.399999999999999</v>
      </c>
      <c r="H48" s="102">
        <v>549273148000</v>
      </c>
      <c r="I48" s="102"/>
      <c r="J48" s="80">
        <f t="shared" si="0"/>
        <v>125091412907</v>
      </c>
    </row>
    <row r="49" spans="1:10" s="3" customFormat="1" ht="12" customHeight="1">
      <c r="B49" s="20" t="s">
        <v>18</v>
      </c>
      <c r="C49" s="19"/>
      <c r="D49" s="52">
        <v>529123189000</v>
      </c>
      <c r="E49" s="68">
        <v>427234641166</v>
      </c>
      <c r="F49" s="71">
        <f>IF(D49="-","-",IF(E49="-",0,E49/D49*100))</f>
        <v>80.743889144877386</v>
      </c>
      <c r="G49" s="72">
        <f t="shared" si="1"/>
        <v>5</v>
      </c>
      <c r="H49" s="102">
        <v>31563471000</v>
      </c>
      <c r="I49" s="102"/>
      <c r="J49" s="80">
        <f t="shared" si="0"/>
        <v>70325076834</v>
      </c>
    </row>
    <row r="50" spans="1:10" s="3" customFormat="1" ht="12" customHeight="1">
      <c r="B50" s="20"/>
      <c r="C50" s="19"/>
      <c r="D50" s="52"/>
      <c r="E50" s="68"/>
      <c r="F50" s="71"/>
      <c r="G50" s="72"/>
      <c r="H50" s="69"/>
      <c r="I50" s="69"/>
      <c r="J50" s="80"/>
    </row>
    <row r="51" spans="1:10" s="3" customFormat="1" ht="12" customHeight="1">
      <c r="B51" s="20" t="s">
        <v>23</v>
      </c>
      <c r="C51" s="19"/>
      <c r="D51" s="52">
        <v>118302921000</v>
      </c>
      <c r="E51" s="68">
        <v>85479876160</v>
      </c>
      <c r="F51" s="71">
        <f>IF(D51="-","-",IF(E51="-",0,E51/D51*100))</f>
        <v>72.255085028712017</v>
      </c>
      <c r="G51" s="72">
        <f>IF(E51="-","-",ROUND(E51/$E$37*100,1))</f>
        <v>1</v>
      </c>
      <c r="H51" s="102">
        <v>8527459000</v>
      </c>
      <c r="I51" s="102"/>
      <c r="J51" s="80">
        <f>IF(AND(E51="-",D51="-",H51="-"),"-",-SUM(E51,H51)+SUM(D51))</f>
        <v>24295585840</v>
      </c>
    </row>
    <row r="52" spans="1:10" s="3" customFormat="1" ht="12" customHeight="1">
      <c r="B52" s="20" t="s">
        <v>14</v>
      </c>
      <c r="C52" s="19"/>
      <c r="D52" s="52">
        <v>856196548000</v>
      </c>
      <c r="E52" s="68">
        <v>813959515829</v>
      </c>
      <c r="F52" s="71">
        <f>IF(D52="-","-",IF(E52="-",0,E52/D52*100))</f>
        <v>95.066899969444862</v>
      </c>
      <c r="G52" s="72">
        <f>IF(E52="-","-",ROUND(E52/$E$37*100,1))</f>
        <v>9.6</v>
      </c>
      <c r="H52" s="100">
        <v>293006000</v>
      </c>
      <c r="I52" s="101"/>
      <c r="J52" s="80">
        <f>IF(AND(E52="-",D52="-",H52="-"),"-",-SUM(E52,H52)+SUM(D52))</f>
        <v>41944026171</v>
      </c>
    </row>
    <row r="53" spans="1:10" s="3" customFormat="1" ht="12" customHeight="1">
      <c r="B53" s="20" t="s">
        <v>24</v>
      </c>
      <c r="C53" s="19"/>
      <c r="D53" s="52">
        <v>231807080000</v>
      </c>
      <c r="E53" s="68">
        <v>219399762070</v>
      </c>
      <c r="F53" s="71">
        <f>IF(D53="-","-",IF(E53="-",0,E53/D53*100))</f>
        <v>94.647567308988144</v>
      </c>
      <c r="G53" s="72">
        <f t="shared" si="1"/>
        <v>2.6</v>
      </c>
      <c r="H53" s="100">
        <v>28160000</v>
      </c>
      <c r="I53" s="101"/>
      <c r="J53" s="80">
        <f>IF(AND(E53="-",D53="-",H53="-"),"-",-SUM(E53,H53)+SUM(D53))</f>
        <v>12379157930</v>
      </c>
    </row>
    <row r="54" spans="1:10" s="3" customFormat="1" ht="12" customHeight="1">
      <c r="B54" s="20" t="s">
        <v>16</v>
      </c>
      <c r="C54" s="19"/>
      <c r="D54" s="52">
        <v>651821794000</v>
      </c>
      <c r="E54" s="68">
        <v>636344527640</v>
      </c>
      <c r="F54" s="71">
        <f>IF(D54="-","-",IF(E54="-",0,E54/D54*100))</f>
        <v>97.625537147964707</v>
      </c>
      <c r="G54" s="72">
        <f>IF(E54="-","-",ROUND(E54/$E$37*100,1))</f>
        <v>7.5</v>
      </c>
      <c r="H54" s="102">
        <v>491541000</v>
      </c>
      <c r="I54" s="102"/>
      <c r="J54" s="80">
        <f>IF(AND(E54="-",D54="-",H54="-"),"-",-SUM(E54,H54)+SUM(D54))</f>
        <v>14985725360</v>
      </c>
    </row>
    <row r="55" spans="1:10" s="3" customFormat="1" ht="12" customHeight="1">
      <c r="B55" s="20" t="s">
        <v>21</v>
      </c>
      <c r="C55" s="19"/>
      <c r="D55" s="52">
        <v>252272376000</v>
      </c>
      <c r="E55" s="68">
        <v>246946736932</v>
      </c>
      <c r="F55" s="71">
        <f>IF(D55="-","-",IF(E55="-",0,E55/D55*100))</f>
        <v>97.888932925418672</v>
      </c>
      <c r="G55" s="72">
        <f>IF(E55="-","-",ROUND(E55/$E$37*100,1))</f>
        <v>2.9</v>
      </c>
      <c r="H55" s="102" t="s">
        <v>53</v>
      </c>
      <c r="I55" s="102"/>
      <c r="J55" s="80">
        <f>IF(AND(E55="-",D55="-",H55="-"),"-",-SUM(E55,H55)+SUM(D55))</f>
        <v>5325639068</v>
      </c>
    </row>
    <row r="56" spans="1:10" s="3" customFormat="1" ht="12" customHeight="1">
      <c r="B56" s="20"/>
      <c r="C56" s="19"/>
      <c r="D56" s="52"/>
      <c r="E56" s="68"/>
      <c r="F56" s="71"/>
      <c r="G56" s="72"/>
      <c r="H56" s="69"/>
      <c r="I56" s="69"/>
      <c r="J56" s="80"/>
    </row>
    <row r="57" spans="1:10" s="3" customFormat="1" ht="12" customHeight="1">
      <c r="B57" s="20" t="s">
        <v>20</v>
      </c>
      <c r="C57" s="19"/>
      <c r="D57" s="52">
        <v>349040000000</v>
      </c>
      <c r="E57" s="68">
        <v>346950429785</v>
      </c>
      <c r="F57" s="71">
        <f>IF(D57="-","-",IF(E57="-",0,E57/D57*100))</f>
        <v>99.401337893937665</v>
      </c>
      <c r="G57" s="72">
        <f>IF(E57="-","-",ROUND(E57/$E$37*100,1))</f>
        <v>4.0999999999999996</v>
      </c>
      <c r="H57" s="100" t="s">
        <v>53</v>
      </c>
      <c r="I57" s="101"/>
      <c r="J57" s="80">
        <f>IF(AND(E57="-",D57="-",H57="-"),"-",-SUM(E57,H57)+SUM(D57))</f>
        <v>2089570215</v>
      </c>
    </row>
    <row r="58" spans="1:10" s="3" customFormat="1" ht="12" customHeight="1">
      <c r="B58" s="20" t="s">
        <v>22</v>
      </c>
      <c r="C58" s="19"/>
      <c r="D58" s="52">
        <v>1957961642000</v>
      </c>
      <c r="E58" s="68">
        <v>1937966903208</v>
      </c>
      <c r="F58" s="71">
        <f>IF(D58="-","-",IF(E58="-",0,E58/D58*100))</f>
        <v>98.978798237764451</v>
      </c>
      <c r="G58" s="72">
        <f>IF(E58="-","-",ROUND(E58/$E$37*100,1))</f>
        <v>22.8</v>
      </c>
      <c r="H58" s="100" t="s">
        <v>53</v>
      </c>
      <c r="I58" s="101"/>
      <c r="J58" s="80">
        <f>IF(AND(E58="-",D58="-",H58="-"),"-",-SUM(E58,H58)+SUM(D58))</f>
        <v>19994738792</v>
      </c>
    </row>
    <row r="59" spans="1:10" s="3" customFormat="1" ht="12" customHeight="1">
      <c r="B59" s="20" t="s">
        <v>25</v>
      </c>
      <c r="C59" s="19"/>
      <c r="D59" s="52">
        <v>2187750000</v>
      </c>
      <c r="E59" s="70"/>
      <c r="F59" s="71">
        <f>IF(D59="-","-",IF(E59="-",0,E59/D59*100))</f>
        <v>0</v>
      </c>
      <c r="G59" s="72" t="s">
        <v>30</v>
      </c>
      <c r="H59" s="100" t="s">
        <v>54</v>
      </c>
      <c r="I59" s="101"/>
      <c r="J59" s="80">
        <f>IF(AND(E59="-",D59="-",H59="-"),"-",-SUM(E59,H59)+SUM(D59))</f>
        <v>2187750000</v>
      </c>
    </row>
    <row r="60" spans="1:10" s="3" customFormat="1" ht="11.25" customHeight="1">
      <c r="B60" s="8"/>
      <c r="C60" s="8"/>
      <c r="D60" s="73"/>
      <c r="E60" s="74"/>
      <c r="F60" s="74"/>
      <c r="G60" s="74"/>
      <c r="H60" s="74"/>
      <c r="I60" s="74"/>
      <c r="J60" s="74"/>
    </row>
    <row r="61" spans="1:10">
      <c r="A61" s="34" t="s">
        <v>48</v>
      </c>
    </row>
  </sheetData>
  <mergeCells count="72">
    <mergeCell ref="E24:F24"/>
    <mergeCell ref="E25:F25"/>
    <mergeCell ref="E12:F12"/>
    <mergeCell ref="E19:F19"/>
    <mergeCell ref="G25:H25"/>
    <mergeCell ref="G18:H18"/>
    <mergeCell ref="G19:H19"/>
    <mergeCell ref="G20:H20"/>
    <mergeCell ref="G21:H21"/>
    <mergeCell ref="E20:F20"/>
    <mergeCell ref="G13:H13"/>
    <mergeCell ref="G17:H17"/>
    <mergeCell ref="G16:H16"/>
    <mergeCell ref="H42:I42"/>
    <mergeCell ref="H45:I45"/>
    <mergeCell ref="H46:I46"/>
    <mergeCell ref="H44:I44"/>
    <mergeCell ref="B5:B7"/>
    <mergeCell ref="B33:B35"/>
    <mergeCell ref="E34:E35"/>
    <mergeCell ref="D33:D35"/>
    <mergeCell ref="E14:F14"/>
    <mergeCell ref="E22:F22"/>
    <mergeCell ref="D5:D7"/>
    <mergeCell ref="E9:F9"/>
    <mergeCell ref="E5:I5"/>
    <mergeCell ref="E6:F7"/>
    <mergeCell ref="G6:H6"/>
    <mergeCell ref="I6:I7"/>
    <mergeCell ref="G26:H26"/>
    <mergeCell ref="G23:H23"/>
    <mergeCell ref="G22:H22"/>
    <mergeCell ref="G24:H24"/>
    <mergeCell ref="H52:I52"/>
    <mergeCell ref="G34:G35"/>
    <mergeCell ref="H34:I35"/>
    <mergeCell ref="H47:I47"/>
    <mergeCell ref="H48:I48"/>
    <mergeCell ref="H49:I49"/>
    <mergeCell ref="H51:I51"/>
    <mergeCell ref="H37:I37"/>
    <mergeCell ref="H39:I39"/>
    <mergeCell ref="H40:I40"/>
    <mergeCell ref="H41:I41"/>
    <mergeCell ref="H43:I43"/>
    <mergeCell ref="H59:I59"/>
    <mergeCell ref="H53:I53"/>
    <mergeCell ref="H54:I54"/>
    <mergeCell ref="H57:I57"/>
    <mergeCell ref="H55:I55"/>
    <mergeCell ref="H58:I58"/>
    <mergeCell ref="G10:H10"/>
    <mergeCell ref="G11:H11"/>
    <mergeCell ref="G12:H12"/>
    <mergeCell ref="G14:H14"/>
    <mergeCell ref="G15:H15"/>
    <mergeCell ref="G27:H27"/>
    <mergeCell ref="E27:F27"/>
    <mergeCell ref="J33:J35"/>
    <mergeCell ref="J5:J7"/>
    <mergeCell ref="E33:I33"/>
    <mergeCell ref="G7:H7"/>
    <mergeCell ref="E13:F13"/>
    <mergeCell ref="E15:F15"/>
    <mergeCell ref="E17:F17"/>
    <mergeCell ref="E16:F16"/>
    <mergeCell ref="E18:F18"/>
    <mergeCell ref="G9:H9"/>
    <mergeCell ref="E21:F21"/>
    <mergeCell ref="E23:F23"/>
    <mergeCell ref="E26:F26"/>
    <mergeCell ref="E11:F11"/>
  </mergeCells>
  <phoneticPr fontId="4"/>
  <printOptions horizontalCentered="1"/>
  <pageMargins left="0.55118110236220474" right="0.55118110236220474" top="0.70866141732283472" bottom="0.47244094488188981" header="0.47244094488188981" footer="0.19685039370078741"/>
  <pageSetup paperSize="9" scale="90" firstPageNumber="23" orientation="portrait" blackAndWhite="1" useFirstPageNumber="1" r:id="rId1"/>
  <headerFooter differentOddEven="1" alignWithMargins="0">
    <oddHeader>&amp;R&amp;"ＭＳ 明朝,標準"&amp;8Ⅱ　都　財　政　&amp;"ＭＳ ゴシック,標準"&amp;P</oddHeader>
    <evenHeader>&amp;L&amp;"ＭＳ ゴシック,標準"&amp;8&amp;P&amp;"ＭＳ 明朝,標準"　Ⅱ　都　財　政</evenHeader>
  </headerFooter>
  <ignoredErrors>
    <ignoredError sqref="G42 I1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>東京都庁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TAIMSクライアント</dc:creator>
  <cp:lastModifiedBy>東京都</cp:lastModifiedBy>
  <cp:lastPrinted>2021-11-03T23:41:46Z</cp:lastPrinted>
  <dcterms:created xsi:type="dcterms:W3CDTF">2000-05-02T05:35:12Z</dcterms:created>
  <dcterms:modified xsi:type="dcterms:W3CDTF">2021-11-03T23:51:26Z</dcterms:modified>
</cp:coreProperties>
</file>